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4000" windowHeight="9630"/>
  </bookViews>
  <sheets>
    <sheet name="VERTIV COM DESCONTO" sheetId="2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7" i="2" l="1"/>
  <c r="E41" i="2" l="1"/>
  <c r="N40" i="2"/>
  <c r="K40" i="2"/>
  <c r="J40" i="2"/>
  <c r="I40" i="2"/>
  <c r="F40" i="2"/>
  <c r="E40" i="2"/>
  <c r="C35" i="2"/>
  <c r="C23" i="2" l="1"/>
  <c r="C29" i="2"/>
  <c r="F41" i="2"/>
  <c r="I41" i="2" s="1"/>
  <c r="J41" i="2" s="1"/>
  <c r="K41" i="2" s="1"/>
  <c r="N41" i="2" s="1"/>
  <c r="C8" i="2"/>
  <c r="C14" i="2"/>
  <c r="C16" i="2"/>
  <c r="C32" i="2"/>
  <c r="C5" i="2"/>
  <c r="C22" i="2"/>
  <c r="C36" i="2"/>
  <c r="C10" i="2"/>
  <c r="C17" i="2"/>
  <c r="C26" i="2"/>
  <c r="C33" i="2"/>
  <c r="C11" i="2"/>
  <c r="C20" i="2"/>
  <c r="C28" i="2"/>
  <c r="C34" i="2"/>
  <c r="C7" i="2"/>
  <c r="C13" i="2"/>
  <c r="C19" i="2"/>
  <c r="C25" i="2"/>
  <c r="C31" i="2"/>
  <c r="C37" i="2" l="1"/>
</calcChain>
</file>

<file path=xl/sharedStrings.xml><?xml version="1.0" encoding="utf-8"?>
<sst xmlns="http://schemas.openxmlformats.org/spreadsheetml/2006/main" count="95" uniqueCount="57">
  <si>
    <t>Item</t>
  </si>
  <si>
    <t>Etapa</t>
  </si>
  <si>
    <t>% a pagar</t>
  </si>
  <si>
    <t>Valor a pagar</t>
  </si>
  <si>
    <t>15 D.C.</t>
  </si>
  <si>
    <t>Execução do sistema de infraestrutura</t>
  </si>
  <si>
    <t>45 D.C.</t>
  </si>
  <si>
    <t>2.1</t>
  </si>
  <si>
    <r>
      <t>●</t>
    </r>
    <r>
      <rPr>
        <sz val="7"/>
        <color rgb="FF000000"/>
        <rFont val="Times New Roman"/>
        <family val="1"/>
      </rPr>
      <t xml:space="preserve">      </t>
    </r>
    <r>
      <rPr>
        <sz val="8"/>
        <color rgb="FF000000"/>
        <rFont val="Arial"/>
        <family val="2"/>
      </rPr>
      <t>Logística de aquisição de materiais e equipamentos</t>
    </r>
  </si>
  <si>
    <t>15 D.C</t>
  </si>
  <si>
    <t>2.2</t>
  </si>
  <si>
    <r>
      <t>●</t>
    </r>
    <r>
      <rPr>
        <sz val="7"/>
        <color rgb="FF000000"/>
        <rFont val="Times New Roman"/>
        <family val="1"/>
      </rPr>
      <t xml:space="preserve">      </t>
    </r>
    <r>
      <rPr>
        <sz val="8"/>
        <color rgb="FF000000"/>
        <rFont val="Arial"/>
        <family val="2"/>
      </rPr>
      <t>Execução</t>
    </r>
  </si>
  <si>
    <t>30 D.C.</t>
  </si>
  <si>
    <t>Execução do sistema de iluminação</t>
  </si>
  <si>
    <t>3.1</t>
  </si>
  <si>
    <t>3.2</t>
  </si>
  <si>
    <t>Execução do sistema de controle de acesso</t>
  </si>
  <si>
    <t>60 D.C.</t>
  </si>
  <si>
    <t>4.1</t>
  </si>
  <si>
    <t>4.2</t>
  </si>
  <si>
    <t>Execução do sistema de climatização ext. ao confinamento de racks</t>
  </si>
  <si>
    <t>5.1</t>
  </si>
  <si>
    <t>5.2</t>
  </si>
  <si>
    <t>Execução do sistema de CFTV</t>
  </si>
  <si>
    <t>6.1</t>
  </si>
  <si>
    <t>6.2</t>
  </si>
  <si>
    <t>Execução do sistema de telecomunicação</t>
  </si>
  <si>
    <t>7.1</t>
  </si>
  <si>
    <t>7.2</t>
  </si>
  <si>
    <t>Execução do sistema de alimentação elétrica</t>
  </si>
  <si>
    <t>8.1</t>
  </si>
  <si>
    <t>15.D.C.</t>
  </si>
  <si>
    <t>8.2</t>
  </si>
  <si>
    <t>Execução do sistema de aterramento</t>
  </si>
  <si>
    <t>9.1</t>
  </si>
  <si>
    <t>9.2</t>
  </si>
  <si>
    <t>Execução do sistema de confinamento de racks</t>
  </si>
  <si>
    <t>135 D.C.</t>
  </si>
  <si>
    <t>10.1</t>
  </si>
  <si>
    <t>105 D.C.</t>
  </si>
  <si>
    <t>10.2</t>
  </si>
  <si>
    <t>Migração do inventário do atual datacenter</t>
  </si>
  <si>
    <t>1 F.S.</t>
  </si>
  <si>
    <t>Treinamento</t>
  </si>
  <si>
    <t>5 D.U.</t>
  </si>
  <si>
    <t>Testes de integração e aceitação</t>
  </si>
  <si>
    <t>120 D.C.</t>
  </si>
  <si>
    <t>TOTAL</t>
  </si>
  <si>
    <t>% da execução</t>
  </si>
  <si>
    <t>% acumulado de execução</t>
  </si>
  <si>
    <t>% acumulado a pagar</t>
  </si>
  <si>
    <t>NOTAS:
- T.R.: Termo de Referência
- D.C.: Dias Corridos
- F.S.: Final de Semana
- D.U.: Dias Úteis</t>
  </si>
  <si>
    <t>Método executivo (item 8.1 do T.R.)</t>
  </si>
  <si>
    <t>Gerenciamento da execução</t>
  </si>
  <si>
    <t xml:space="preserve">VERTIV TECNOLOGIA DO BRASIL LTDA
 CNPJ DA SEDE - Nº 03.698.870/0008-40 INSCRIÇÃO ESTADUAL DA SEDE - Nº 669.712.770.111 INSCRIÇÃO MUNICIPAL DA SEDE - Nº 333.725
Avenida Hollingsworth, 325 Parte B - Iporanga - Sorocaba - SP - CEP: 18087-105 </t>
  </si>
  <si>
    <r>
      <t xml:space="preserve">_______________________________________
</t>
    </r>
    <r>
      <rPr>
        <b/>
        <sz val="11"/>
        <color theme="1"/>
        <rFont val="Calibri"/>
        <family val="2"/>
        <scheme val="minor"/>
      </rPr>
      <t>Vertiv Tecnologia do Brasil LTDA</t>
    </r>
    <r>
      <rPr>
        <sz val="11"/>
        <color theme="1"/>
        <rFont val="Calibri"/>
        <family val="2"/>
        <scheme val="minor"/>
      </rPr>
      <t xml:space="preserve">
CNPJ 03.698.870/0008-40</t>
    </r>
  </si>
  <si>
    <t>Anexo V - Edital 07 / 2017
Cronograma Detalhado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</si>
</sst>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5" formatCode="_-&quot;R$&quot;\ * #,##0.00_-;\-&quot;R$&quot;\ * #,##0.00_-;_-&quot;R$&quot;\ * &quot;-&quot;??_-;_-@_-"/>
    <numFmt numFmtId="166" formatCode="0.000%"/>
    <numFmt numFmtId="167" formatCode="_-&quot;R$&quot;\ * #,##0.0000_-;\-&quot;R$&quot;\ * #,##0.0000_-;_-&quot;R$&quot;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7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2">
    <xf numFmtId="0" fontId="0" fillId="0" borderId="0" xfId="0"/>
    <xf numFmtId="0" fontId="5" fillId="0" borderId="1" xfId="0" applyFont="1" applyBorder="1" applyAlignment="1">
      <alignment horizontal="left" vertical="center" wrapText="1" indent="5"/>
    </xf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 indent="5"/>
    </xf>
    <xf numFmtId="0" fontId="5" fillId="0" borderId="9" xfId="0" applyFont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9" fontId="4" fillId="2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5" fontId="4" fillId="2" borderId="3" xfId="0" applyNumberFormat="1" applyFont="1" applyFill="1" applyBorder="1" applyAlignment="1">
      <alignment horizontal="center" vertical="center" wrapText="1"/>
    </xf>
    <xf numFmtId="10" fontId="5" fillId="0" borderId="13" xfId="2" applyNumberFormat="1" applyFont="1" applyBorder="1" applyAlignment="1">
      <alignment horizontal="center" vertical="center" wrapText="1"/>
    </xf>
    <xf numFmtId="10" fontId="5" fillId="0" borderId="3" xfId="2" applyNumberFormat="1" applyFont="1" applyBorder="1" applyAlignment="1">
      <alignment horizontal="center" vertical="center" wrapText="1"/>
    </xf>
    <xf numFmtId="10" fontId="5" fillId="0" borderId="1" xfId="2" applyNumberFormat="1" applyFont="1" applyBorder="1" applyAlignment="1">
      <alignment horizontal="center" vertical="center" wrapText="1"/>
    </xf>
    <xf numFmtId="10" fontId="5" fillId="0" borderId="11" xfId="2" applyNumberFormat="1" applyFont="1" applyBorder="1" applyAlignment="1">
      <alignment horizontal="center" vertical="center" wrapText="1"/>
    </xf>
    <xf numFmtId="10" fontId="4" fillId="2" borderId="3" xfId="0" applyNumberFormat="1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right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vertical="center" wrapText="1"/>
    </xf>
    <xf numFmtId="10" fontId="4" fillId="2" borderId="29" xfId="0" applyNumberFormat="1" applyFont="1" applyFill="1" applyBorder="1" applyAlignment="1">
      <alignment horizontal="center" vertical="center" wrapText="1"/>
    </xf>
    <xf numFmtId="165" fontId="4" fillId="2" borderId="29" xfId="0" applyNumberFormat="1" applyFont="1" applyFill="1" applyBorder="1" applyAlignment="1">
      <alignment horizontal="center" vertical="center" wrapText="1"/>
    </xf>
    <xf numFmtId="9" fontId="4" fillId="2" borderId="29" xfId="0" applyNumberFormat="1" applyFont="1" applyFill="1" applyBorder="1" applyAlignment="1">
      <alignment horizontal="center" vertical="center" wrapText="1"/>
    </xf>
    <xf numFmtId="9" fontId="4" fillId="2" borderId="30" xfId="0" applyNumberFormat="1" applyFont="1" applyFill="1" applyBorder="1" applyAlignment="1">
      <alignment horizontal="center" vertical="center" wrapText="1"/>
    </xf>
    <xf numFmtId="9" fontId="4" fillId="2" borderId="5" xfId="0" applyNumberFormat="1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166" fontId="5" fillId="0" borderId="1" xfId="2" applyNumberFormat="1" applyFont="1" applyBorder="1" applyAlignment="1">
      <alignment horizontal="center" vertical="center" wrapText="1"/>
    </xf>
    <xf numFmtId="167" fontId="5" fillId="0" borderId="13" xfId="1" applyNumberFormat="1" applyFont="1" applyBorder="1" applyAlignment="1">
      <alignment horizontal="center" vertical="center" wrapText="1"/>
    </xf>
    <xf numFmtId="167" fontId="5" fillId="0" borderId="3" xfId="1" applyNumberFormat="1" applyFont="1" applyBorder="1" applyAlignment="1">
      <alignment horizontal="center" vertical="center" wrapText="1"/>
    </xf>
    <xf numFmtId="167" fontId="5" fillId="0" borderId="1" xfId="1" applyNumberFormat="1" applyFont="1" applyBorder="1" applyAlignment="1">
      <alignment horizontal="center" vertical="center" wrapText="1"/>
    </xf>
    <xf numFmtId="167" fontId="5" fillId="0" borderId="9" xfId="1" applyNumberFormat="1" applyFont="1" applyBorder="1" applyAlignment="1">
      <alignment horizontal="center" vertical="center" wrapText="1"/>
    </xf>
    <xf numFmtId="167" fontId="4" fillId="2" borderId="3" xfId="0" applyNumberFormat="1" applyFont="1" applyFill="1" applyBorder="1" applyAlignment="1">
      <alignment horizontal="center" vertical="center" wrapText="1"/>
    </xf>
    <xf numFmtId="167" fontId="4" fillId="2" borderId="1" xfId="1" applyNumberFormat="1" applyFont="1" applyFill="1" applyBorder="1" applyAlignment="1">
      <alignment horizontal="center" vertical="center" wrapText="1"/>
    </xf>
    <xf numFmtId="167" fontId="4" fillId="2" borderId="7" xfId="1" applyNumberFormat="1" applyFont="1" applyFill="1" applyBorder="1" applyAlignment="1">
      <alignment horizontal="center" vertical="center" wrapText="1"/>
    </xf>
    <xf numFmtId="167" fontId="4" fillId="2" borderId="11" xfId="1" applyNumberFormat="1" applyFont="1" applyFill="1" applyBorder="1" applyAlignment="1">
      <alignment horizontal="center" vertical="center" wrapText="1"/>
    </xf>
    <xf numFmtId="167" fontId="4" fillId="2" borderId="32" xfId="1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wrapTex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9" fontId="4" fillId="2" borderId="27" xfId="0" applyNumberFormat="1" applyFont="1" applyFill="1" applyBorder="1" applyAlignment="1">
      <alignment horizontal="center" vertical="center" wrapText="1"/>
    </xf>
    <xf numFmtId="9" fontId="4" fillId="2" borderId="16" xfId="0" applyNumberFormat="1" applyFont="1" applyFill="1" applyBorder="1" applyAlignment="1">
      <alignment horizontal="center" vertical="center" wrapText="1"/>
    </xf>
    <xf numFmtId="9" fontId="4" fillId="2" borderId="17" xfId="0" applyNumberFormat="1" applyFont="1" applyFill="1" applyBorder="1" applyAlignment="1">
      <alignment horizontal="center" vertical="center" wrapText="1"/>
    </xf>
    <xf numFmtId="9" fontId="4" fillId="2" borderId="19" xfId="0" applyNumberFormat="1" applyFont="1" applyFill="1" applyBorder="1" applyAlignment="1">
      <alignment horizontal="center" vertical="center" wrapText="1"/>
    </xf>
    <xf numFmtId="9" fontId="4" fillId="2" borderId="20" xfId="0" applyNumberFormat="1" applyFont="1" applyFill="1" applyBorder="1" applyAlignment="1">
      <alignment horizontal="center" vertical="center" wrapText="1"/>
    </xf>
    <xf numFmtId="9" fontId="4" fillId="2" borderId="2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9" fontId="4" fillId="2" borderId="23" xfId="0" applyNumberFormat="1" applyFont="1" applyFill="1" applyBorder="1" applyAlignment="1">
      <alignment horizontal="center" vertical="center" wrapText="1"/>
    </xf>
    <xf numFmtId="9" fontId="4" fillId="2" borderId="26" xfId="0" applyNumberFormat="1" applyFont="1" applyFill="1" applyBorder="1" applyAlignment="1">
      <alignment horizontal="center" vertical="center" wrapText="1"/>
    </xf>
    <xf numFmtId="9" fontId="4" fillId="2" borderId="24" xfId="0" applyNumberFormat="1" applyFont="1" applyFill="1" applyBorder="1" applyAlignment="1">
      <alignment horizontal="center" vertical="center" wrapText="1"/>
    </xf>
    <xf numFmtId="167" fontId="4" fillId="2" borderId="18" xfId="1" applyNumberFormat="1" applyFont="1" applyFill="1" applyBorder="1" applyAlignment="1">
      <alignment horizontal="center" vertical="center" wrapText="1"/>
    </xf>
    <xf numFmtId="167" fontId="4" fillId="2" borderId="25" xfId="1" applyNumberFormat="1" applyFont="1" applyFill="1" applyBorder="1" applyAlignment="1">
      <alignment horizontal="center" vertical="center" wrapText="1"/>
    </xf>
    <xf numFmtId="167" fontId="4" fillId="2" borderId="22" xfId="1" applyNumberFormat="1" applyFont="1" applyFill="1" applyBorder="1" applyAlignment="1">
      <alignment horizontal="center" vertical="center" wrapText="1"/>
    </xf>
    <xf numFmtId="167" fontId="4" fillId="2" borderId="23" xfId="1" applyNumberFormat="1" applyFont="1" applyFill="1" applyBorder="1" applyAlignment="1">
      <alignment horizontal="center" vertical="center" wrapText="1"/>
    </xf>
    <xf numFmtId="167" fontId="4" fillId="2" borderId="26" xfId="1" applyNumberFormat="1" applyFont="1" applyFill="1" applyBorder="1" applyAlignment="1">
      <alignment horizontal="center" vertical="center" wrapText="1"/>
    </xf>
    <xf numFmtId="167" fontId="4" fillId="2" borderId="24" xfId="1" applyNumberFormat="1" applyFont="1" applyFill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Pe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228600</xdr:colOff>
      <xdr:row>0</xdr:row>
      <xdr:rowOff>76201</xdr:rowOff>
    </xdr:from>
    <xdr:to>
      <xdr:col>6</xdr:col>
      <xdr:colOff>476250</xdr:colOff>
      <xdr:row>0</xdr:row>
      <xdr:rowOff>513189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2DCEE71C-43D3-4C24-9B6E-221FCDE4D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3075" y="76201"/>
          <a:ext cx="1628775" cy="43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3"/>
  <sheetViews>
    <sheetView tabSelected="1" zoomScaleNormal="100" workbookViewId="0">
      <pane ySplit="4" topLeftCell="A5" activePane="bottomLeft" state="frozen"/>
      <selection pane="bottomLeft" activeCell="D34" sqref="D34"/>
    </sheetView>
  </sheetViews>
  <sheetFormatPr defaultRowHeight="15" x14ac:dyDescent="0.25"/>
  <cols>
    <col min="1" max="1" width="4.7109375" customWidth="1"/>
    <col min="2" max="2" width="55.7109375" bestFit="1" customWidth="1"/>
    <col min="3" max="3" width="7.42578125" customWidth="1"/>
    <col min="4" max="4" width="15.7109375" customWidth="1"/>
    <col min="5" max="5" width="11.85546875" bestFit="1" customWidth="1"/>
    <col min="6" max="6" width="10.7109375" customWidth="1"/>
    <col min="7" max="7" width="11.85546875" bestFit="1" customWidth="1"/>
    <col min="8" max="8" width="11" customWidth="1"/>
    <col min="9" max="9" width="12.7109375" bestFit="1" customWidth="1"/>
    <col min="10" max="10" width="13.7109375" bestFit="1" customWidth="1"/>
    <col min="11" max="11" width="11.85546875" bestFit="1" customWidth="1"/>
    <col min="12" max="12" width="9.140625" customWidth="1"/>
    <col min="13" max="13" width="11" bestFit="1" customWidth="1"/>
    <col min="14" max="14" width="13.7109375" bestFit="1" customWidth="1"/>
  </cols>
  <sheetData>
    <row r="1" spans="1:14" ht="89.25" customHeight="1" thickBot="1" x14ac:dyDescent="0.3">
      <c r="A1" s="59" t="s">
        <v>54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1"/>
    </row>
    <row r="2" spans="1:14" ht="42.75" customHeight="1" thickBot="1" x14ac:dyDescent="0.3">
      <c r="A2" s="62" t="s">
        <v>56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4"/>
    </row>
    <row r="3" spans="1:14" x14ac:dyDescent="0.25">
      <c r="A3" s="69" t="s">
        <v>0</v>
      </c>
      <c r="B3" s="71" t="s">
        <v>1</v>
      </c>
      <c r="C3" s="67" t="s">
        <v>2</v>
      </c>
      <c r="D3" s="57" t="s">
        <v>3</v>
      </c>
      <c r="E3" s="67">
        <v>15</v>
      </c>
      <c r="F3" s="67">
        <v>30</v>
      </c>
      <c r="G3" s="67">
        <v>45</v>
      </c>
      <c r="H3" s="67">
        <v>60</v>
      </c>
      <c r="I3" s="67">
        <v>75</v>
      </c>
      <c r="J3" s="67">
        <v>90</v>
      </c>
      <c r="K3" s="67">
        <v>105</v>
      </c>
      <c r="L3" s="67">
        <v>120</v>
      </c>
      <c r="M3" s="67">
        <v>135</v>
      </c>
      <c r="N3" s="65">
        <v>150</v>
      </c>
    </row>
    <row r="4" spans="1:14" ht="15.75" thickBot="1" x14ac:dyDescent="0.3">
      <c r="A4" s="70"/>
      <c r="B4" s="72"/>
      <c r="C4" s="68"/>
      <c r="D4" s="58"/>
      <c r="E4" s="68"/>
      <c r="F4" s="68"/>
      <c r="G4" s="68"/>
      <c r="H4" s="68"/>
      <c r="I4" s="68"/>
      <c r="J4" s="68"/>
      <c r="K4" s="68"/>
      <c r="L4" s="68"/>
      <c r="M4" s="68"/>
      <c r="N4" s="66"/>
    </row>
    <row r="5" spans="1:14" ht="15.75" thickBot="1" x14ac:dyDescent="0.3">
      <c r="A5" s="6">
        <v>1</v>
      </c>
      <c r="B5" s="7" t="s">
        <v>52</v>
      </c>
      <c r="C5" s="26">
        <f>D5/$D$37</f>
        <v>6.0479925481864098E-3</v>
      </c>
      <c r="D5" s="48">
        <v>4312.5</v>
      </c>
      <c r="E5" s="9" t="s">
        <v>4</v>
      </c>
      <c r="F5" s="8"/>
      <c r="G5" s="8"/>
      <c r="H5" s="8"/>
      <c r="I5" s="8"/>
      <c r="J5" s="8"/>
      <c r="K5" s="8"/>
      <c r="L5" s="8"/>
      <c r="M5" s="8"/>
      <c r="N5" s="10"/>
    </row>
    <row r="6" spans="1:14" x14ac:dyDescent="0.25">
      <c r="A6" s="11">
        <v>2</v>
      </c>
      <c r="B6" s="12" t="s">
        <v>5</v>
      </c>
      <c r="C6" s="27"/>
      <c r="D6" s="49"/>
      <c r="E6" s="13"/>
      <c r="F6" s="73" t="s">
        <v>6</v>
      </c>
      <c r="G6" s="74"/>
      <c r="H6" s="75"/>
      <c r="I6" s="13"/>
      <c r="J6" s="13"/>
      <c r="K6" s="13"/>
      <c r="L6" s="13"/>
      <c r="M6" s="13"/>
      <c r="N6" s="14"/>
    </row>
    <row r="7" spans="1:14" x14ac:dyDescent="0.25">
      <c r="A7" s="4" t="s">
        <v>7</v>
      </c>
      <c r="B7" s="1" t="s">
        <v>8</v>
      </c>
      <c r="C7" s="28">
        <f>D7/$D$37</f>
        <v>6.6668503616833102E-2</v>
      </c>
      <c r="D7" s="50">
        <v>47537.744062500002</v>
      </c>
      <c r="E7" s="47"/>
      <c r="F7" s="3" t="s">
        <v>9</v>
      </c>
      <c r="G7" s="2"/>
      <c r="H7" s="2"/>
      <c r="I7" s="2"/>
      <c r="J7" s="2"/>
      <c r="K7" s="2"/>
      <c r="L7" s="2"/>
      <c r="M7" s="2"/>
      <c r="N7" s="5"/>
    </row>
    <row r="8" spans="1:14" ht="15.75" thickBot="1" x14ac:dyDescent="0.3">
      <c r="A8" s="15" t="s">
        <v>10</v>
      </c>
      <c r="B8" s="16" t="s">
        <v>11</v>
      </c>
      <c r="C8" s="29">
        <f>D8/$D$37</f>
        <v>1.8237177209726781E-2</v>
      </c>
      <c r="D8" s="51">
        <v>13003.955625000001</v>
      </c>
      <c r="E8" s="47"/>
      <c r="F8" s="17"/>
      <c r="G8" s="76" t="s">
        <v>12</v>
      </c>
      <c r="H8" s="77"/>
      <c r="I8" s="17"/>
      <c r="J8" s="17"/>
      <c r="K8" s="17"/>
      <c r="L8" s="17"/>
      <c r="M8" s="17"/>
      <c r="N8" s="19"/>
    </row>
    <row r="9" spans="1:14" x14ac:dyDescent="0.25">
      <c r="A9" s="11">
        <v>3</v>
      </c>
      <c r="B9" s="12" t="s">
        <v>13</v>
      </c>
      <c r="C9" s="27"/>
      <c r="D9" s="49"/>
      <c r="E9" s="13"/>
      <c r="F9" s="73" t="s">
        <v>6</v>
      </c>
      <c r="G9" s="74"/>
      <c r="H9" s="75"/>
      <c r="I9" s="13"/>
      <c r="J9" s="13"/>
      <c r="K9" s="13"/>
      <c r="L9" s="13"/>
      <c r="M9" s="13"/>
      <c r="N9" s="14"/>
    </row>
    <row r="10" spans="1:14" x14ac:dyDescent="0.25">
      <c r="A10" s="4" t="s">
        <v>14</v>
      </c>
      <c r="B10" s="1" t="s">
        <v>8</v>
      </c>
      <c r="C10" s="28">
        <f>D10/$D$37</f>
        <v>8.1132610435411048E-3</v>
      </c>
      <c r="D10" s="50">
        <v>5785.1324999999997</v>
      </c>
      <c r="E10" s="2"/>
      <c r="F10" s="3" t="s">
        <v>4</v>
      </c>
      <c r="G10" s="2"/>
      <c r="H10" s="2"/>
      <c r="I10" s="2"/>
      <c r="J10" s="2"/>
      <c r="K10" s="2"/>
      <c r="L10" s="2"/>
      <c r="M10" s="2"/>
      <c r="N10" s="5"/>
    </row>
    <row r="11" spans="1:14" ht="15.75" thickBot="1" x14ac:dyDescent="0.3">
      <c r="A11" s="15" t="s">
        <v>15</v>
      </c>
      <c r="B11" s="16" t="s">
        <v>11</v>
      </c>
      <c r="C11" s="29">
        <f>D11/$D$37</f>
        <v>5.0803137404765845E-4</v>
      </c>
      <c r="D11" s="51">
        <v>362.25</v>
      </c>
      <c r="E11" s="17"/>
      <c r="F11" s="17"/>
      <c r="G11" s="17"/>
      <c r="H11" s="18" t="s">
        <v>4</v>
      </c>
      <c r="I11" s="17"/>
      <c r="J11" s="17"/>
      <c r="K11" s="17"/>
      <c r="L11" s="17"/>
      <c r="M11" s="17"/>
      <c r="N11" s="19"/>
    </row>
    <row r="12" spans="1:14" x14ac:dyDescent="0.25">
      <c r="A12" s="11">
        <v>4</v>
      </c>
      <c r="B12" s="12" t="s">
        <v>16</v>
      </c>
      <c r="C12" s="27"/>
      <c r="D12" s="49"/>
      <c r="E12" s="13"/>
      <c r="F12" s="73" t="s">
        <v>17</v>
      </c>
      <c r="G12" s="74"/>
      <c r="H12" s="74"/>
      <c r="I12" s="75"/>
      <c r="J12" s="13"/>
      <c r="K12" s="13"/>
      <c r="L12" s="13"/>
      <c r="M12" s="13"/>
      <c r="N12" s="14"/>
    </row>
    <row r="13" spans="1:14" x14ac:dyDescent="0.25">
      <c r="A13" s="4" t="s">
        <v>18</v>
      </c>
      <c r="B13" s="1" t="s">
        <v>8</v>
      </c>
      <c r="C13" s="28">
        <f>D13/$D$37</f>
        <v>4.3830406795961731E-3</v>
      </c>
      <c r="D13" s="50">
        <v>3125.3118750000003</v>
      </c>
      <c r="E13" s="2"/>
      <c r="F13" s="78" t="s">
        <v>12</v>
      </c>
      <c r="G13" s="79"/>
      <c r="H13" s="2"/>
      <c r="I13" s="2"/>
      <c r="J13" s="2"/>
      <c r="K13" s="2"/>
      <c r="L13" s="2"/>
      <c r="M13" s="2"/>
      <c r="N13" s="5"/>
    </row>
    <row r="14" spans="1:14" ht="15.75" thickBot="1" x14ac:dyDescent="0.3">
      <c r="A14" s="15" t="s">
        <v>19</v>
      </c>
      <c r="B14" s="16" t="s">
        <v>11</v>
      </c>
      <c r="C14" s="29">
        <f>D14/$D$37</f>
        <v>1.0281587331916896E-3</v>
      </c>
      <c r="D14" s="51">
        <v>733.125</v>
      </c>
      <c r="E14" s="17"/>
      <c r="F14" s="17"/>
      <c r="G14" s="17"/>
      <c r="H14" s="17"/>
      <c r="I14" s="18" t="s">
        <v>4</v>
      </c>
      <c r="J14" s="17"/>
      <c r="K14" s="17"/>
      <c r="L14" s="17"/>
      <c r="M14" s="17"/>
      <c r="N14" s="19"/>
    </row>
    <row r="15" spans="1:14" x14ac:dyDescent="0.25">
      <c r="A15" s="11">
        <v>5</v>
      </c>
      <c r="B15" s="12" t="s">
        <v>20</v>
      </c>
      <c r="C15" s="27"/>
      <c r="D15" s="49"/>
      <c r="E15" s="13"/>
      <c r="F15" s="73" t="s">
        <v>17</v>
      </c>
      <c r="G15" s="74"/>
      <c r="H15" s="74"/>
      <c r="I15" s="75"/>
      <c r="J15" s="13"/>
      <c r="K15" s="13"/>
      <c r="L15" s="13"/>
      <c r="M15" s="13"/>
      <c r="N15" s="14"/>
    </row>
    <row r="16" spans="1:14" x14ac:dyDescent="0.25">
      <c r="A16" s="4" t="s">
        <v>21</v>
      </c>
      <c r="B16" s="1" t="s">
        <v>8</v>
      </c>
      <c r="C16" s="28">
        <f>D16/$D$37</f>
        <v>9.9187077790257126E-3</v>
      </c>
      <c r="D16" s="50">
        <v>7072.5</v>
      </c>
      <c r="E16" s="2"/>
      <c r="F16" s="78" t="s">
        <v>12</v>
      </c>
      <c r="G16" s="79"/>
      <c r="H16" s="2"/>
      <c r="I16" s="2"/>
      <c r="J16" s="2"/>
      <c r="K16" s="2"/>
      <c r="L16" s="2"/>
      <c r="M16" s="2"/>
      <c r="N16" s="5"/>
    </row>
    <row r="17" spans="1:14" ht="15.75" thickBot="1" x14ac:dyDescent="0.3">
      <c r="A17" s="15" t="s">
        <v>22</v>
      </c>
      <c r="B17" s="16" t="s">
        <v>11</v>
      </c>
      <c r="C17" s="29">
        <f>D17/$D$37</f>
        <v>1.2095985096372819E-3</v>
      </c>
      <c r="D17" s="51">
        <v>862.5</v>
      </c>
      <c r="E17" s="17"/>
      <c r="F17" s="17"/>
      <c r="G17" s="17"/>
      <c r="H17" s="17"/>
      <c r="I17" s="18" t="s">
        <v>4</v>
      </c>
      <c r="J17" s="17"/>
      <c r="K17" s="17"/>
      <c r="L17" s="17"/>
      <c r="M17" s="17"/>
      <c r="N17" s="19"/>
    </row>
    <row r="18" spans="1:14" x14ac:dyDescent="0.25">
      <c r="A18" s="11">
        <v>6</v>
      </c>
      <c r="B18" s="12" t="s">
        <v>23</v>
      </c>
      <c r="C18" s="27"/>
      <c r="D18" s="49"/>
      <c r="E18" s="13"/>
      <c r="F18" s="32"/>
      <c r="G18" s="32"/>
      <c r="H18" s="73" t="s">
        <v>6</v>
      </c>
      <c r="I18" s="74"/>
      <c r="J18" s="75"/>
      <c r="K18" s="13"/>
      <c r="L18" s="13"/>
      <c r="M18" s="13"/>
      <c r="N18" s="14"/>
    </row>
    <row r="19" spans="1:14" x14ac:dyDescent="0.25">
      <c r="A19" s="4" t="s">
        <v>24</v>
      </c>
      <c r="B19" s="1" t="s">
        <v>8</v>
      </c>
      <c r="C19" s="28">
        <f>D19/$D$37</f>
        <v>1.8421713558357047E-2</v>
      </c>
      <c r="D19" s="50">
        <v>13135.538625000001</v>
      </c>
      <c r="E19" s="2"/>
      <c r="F19" s="2"/>
      <c r="G19" s="2"/>
      <c r="H19" s="3" t="s">
        <v>4</v>
      </c>
      <c r="I19" s="2"/>
      <c r="J19" s="2"/>
      <c r="K19" s="2"/>
      <c r="L19" s="2"/>
      <c r="M19" s="2"/>
      <c r="N19" s="5"/>
    </row>
    <row r="20" spans="1:14" ht="15.75" thickBot="1" x14ac:dyDescent="0.3">
      <c r="A20" s="15" t="s">
        <v>25</v>
      </c>
      <c r="B20" s="16" t="s">
        <v>11</v>
      </c>
      <c r="C20" s="29">
        <f>D20/$D$37</f>
        <v>4.7355781652299589E-3</v>
      </c>
      <c r="D20" s="51">
        <v>3376.6875</v>
      </c>
      <c r="E20" s="17"/>
      <c r="F20" s="17"/>
      <c r="G20" s="17"/>
      <c r="H20" s="17"/>
      <c r="I20" s="17"/>
      <c r="J20" s="18" t="s">
        <v>4</v>
      </c>
      <c r="K20" s="17"/>
      <c r="L20" s="17"/>
      <c r="M20" s="17"/>
      <c r="N20" s="19"/>
    </row>
    <row r="21" spans="1:14" x14ac:dyDescent="0.25">
      <c r="A21" s="11">
        <v>7</v>
      </c>
      <c r="B21" s="12" t="s">
        <v>26</v>
      </c>
      <c r="C21" s="27"/>
      <c r="D21" s="49"/>
      <c r="E21" s="13"/>
      <c r="F21" s="13"/>
      <c r="G21" s="73" t="s">
        <v>17</v>
      </c>
      <c r="H21" s="74"/>
      <c r="I21" s="74"/>
      <c r="J21" s="75"/>
      <c r="K21" s="13"/>
      <c r="L21" s="13"/>
      <c r="M21" s="13"/>
      <c r="N21" s="14"/>
    </row>
    <row r="22" spans="1:14" x14ac:dyDescent="0.25">
      <c r="A22" s="4" t="s">
        <v>27</v>
      </c>
      <c r="B22" s="1" t="s">
        <v>8</v>
      </c>
      <c r="C22" s="28">
        <f>D22/$D$37</f>
        <v>5.6550698342318108E-2</v>
      </c>
      <c r="D22" s="50">
        <v>40323.278287499998</v>
      </c>
      <c r="E22" s="2"/>
      <c r="F22" s="2"/>
      <c r="G22" s="3" t="s">
        <v>4</v>
      </c>
      <c r="H22" s="2"/>
      <c r="I22" s="2"/>
      <c r="J22" s="2"/>
      <c r="K22" s="2"/>
      <c r="L22" s="2"/>
      <c r="M22" s="2"/>
      <c r="N22" s="5"/>
    </row>
    <row r="23" spans="1:14" ht="15.75" thickBot="1" x14ac:dyDescent="0.3">
      <c r="A23" s="15" t="s">
        <v>28</v>
      </c>
      <c r="B23" s="16" t="s">
        <v>11</v>
      </c>
      <c r="C23" s="29">
        <f>D23/$D$37</f>
        <v>0</v>
      </c>
      <c r="D23" s="51">
        <v>0</v>
      </c>
      <c r="E23" s="17"/>
      <c r="F23" s="17"/>
      <c r="G23" s="17"/>
      <c r="H23" s="17"/>
      <c r="I23" s="76" t="s">
        <v>12</v>
      </c>
      <c r="J23" s="77"/>
      <c r="K23" s="17"/>
      <c r="L23" s="17"/>
      <c r="M23" s="17"/>
      <c r="N23" s="19"/>
    </row>
    <row r="24" spans="1:14" x14ac:dyDescent="0.25">
      <c r="A24" s="11">
        <v>8</v>
      </c>
      <c r="B24" s="12" t="s">
        <v>29</v>
      </c>
      <c r="C24" s="27"/>
      <c r="D24" s="49"/>
      <c r="E24" s="13"/>
      <c r="F24" s="13"/>
      <c r="G24" s="73" t="s">
        <v>17</v>
      </c>
      <c r="H24" s="74"/>
      <c r="I24" s="74"/>
      <c r="J24" s="75"/>
      <c r="K24" s="13"/>
      <c r="L24" s="13"/>
      <c r="M24" s="13"/>
      <c r="N24" s="14"/>
    </row>
    <row r="25" spans="1:14" x14ac:dyDescent="0.25">
      <c r="A25" s="4" t="s">
        <v>30</v>
      </c>
      <c r="B25" s="1" t="s">
        <v>8</v>
      </c>
      <c r="C25" s="28">
        <f>D25/$D$37</f>
        <v>0.18197128454897485</v>
      </c>
      <c r="D25" s="50">
        <v>129753.99000000002</v>
      </c>
      <c r="E25" s="2"/>
      <c r="F25" s="2"/>
      <c r="G25" s="3" t="s">
        <v>31</v>
      </c>
      <c r="H25" s="2"/>
      <c r="I25" s="2"/>
      <c r="J25" s="2"/>
      <c r="K25" s="2"/>
      <c r="L25" s="2"/>
      <c r="M25" s="2"/>
      <c r="N25" s="5"/>
    </row>
    <row r="26" spans="1:14" ht="15.75" thickBot="1" x14ac:dyDescent="0.3">
      <c r="A26" s="15" t="s">
        <v>32</v>
      </c>
      <c r="B26" s="16" t="s">
        <v>11</v>
      </c>
      <c r="C26" s="29">
        <f>D26/$D$37</f>
        <v>1.183513254820748E-3</v>
      </c>
      <c r="D26" s="51">
        <v>843.89999999999418</v>
      </c>
      <c r="E26" s="17"/>
      <c r="F26" s="17"/>
      <c r="G26" s="17"/>
      <c r="H26" s="76" t="s">
        <v>6</v>
      </c>
      <c r="I26" s="80"/>
      <c r="J26" s="77"/>
      <c r="K26" s="17"/>
      <c r="L26" s="17"/>
      <c r="M26" s="17"/>
      <c r="N26" s="19"/>
    </row>
    <row r="27" spans="1:14" x14ac:dyDescent="0.25">
      <c r="A27" s="11">
        <v>9</v>
      </c>
      <c r="B27" s="12" t="s">
        <v>33</v>
      </c>
      <c r="C27" s="27"/>
      <c r="D27" s="49"/>
      <c r="E27" s="13"/>
      <c r="F27" s="13"/>
      <c r="G27" s="73" t="s">
        <v>17</v>
      </c>
      <c r="H27" s="74"/>
      <c r="I27" s="74"/>
      <c r="J27" s="75"/>
      <c r="K27" s="13"/>
      <c r="L27" s="13"/>
      <c r="M27" s="13"/>
      <c r="N27" s="14"/>
    </row>
    <row r="28" spans="1:14" x14ac:dyDescent="0.25">
      <c r="A28" s="4" t="s">
        <v>34</v>
      </c>
      <c r="B28" s="1" t="s">
        <v>8</v>
      </c>
      <c r="C28" s="28">
        <f>D28/$D$37</f>
        <v>1.13998173263971E-2</v>
      </c>
      <c r="D28" s="50">
        <v>8128.5999988259646</v>
      </c>
      <c r="E28" s="2"/>
      <c r="F28" s="2"/>
      <c r="G28" s="3" t="s">
        <v>4</v>
      </c>
      <c r="H28" s="2"/>
      <c r="I28" s="2"/>
      <c r="J28" s="2"/>
      <c r="K28" s="2"/>
      <c r="L28" s="2"/>
      <c r="M28" s="2"/>
      <c r="N28" s="5"/>
    </row>
    <row r="29" spans="1:14" ht="15.75" thickBot="1" x14ac:dyDescent="0.3">
      <c r="A29" s="15" t="s">
        <v>35</v>
      </c>
      <c r="B29" s="16" t="s">
        <v>11</v>
      </c>
      <c r="C29" s="29">
        <f>D29/$D$37</f>
        <v>0</v>
      </c>
      <c r="D29" s="51">
        <v>0</v>
      </c>
      <c r="E29" s="17"/>
      <c r="F29" s="17"/>
      <c r="G29" s="17"/>
      <c r="H29" s="17"/>
      <c r="I29" s="76" t="s">
        <v>12</v>
      </c>
      <c r="J29" s="77"/>
      <c r="K29" s="17"/>
      <c r="L29" s="17"/>
      <c r="M29" s="17"/>
      <c r="N29" s="19"/>
    </row>
    <row r="30" spans="1:14" x14ac:dyDescent="0.25">
      <c r="A30" s="11">
        <v>10</v>
      </c>
      <c r="B30" s="12" t="s">
        <v>36</v>
      </c>
      <c r="C30" s="27"/>
      <c r="D30" s="49"/>
      <c r="E30" s="73" t="s">
        <v>37</v>
      </c>
      <c r="F30" s="74"/>
      <c r="G30" s="74"/>
      <c r="H30" s="74"/>
      <c r="I30" s="74"/>
      <c r="J30" s="74"/>
      <c r="K30" s="74"/>
      <c r="L30" s="74"/>
      <c r="M30" s="75"/>
      <c r="N30" s="14"/>
    </row>
    <row r="31" spans="1:14" x14ac:dyDescent="0.25">
      <c r="A31" s="4" t="s">
        <v>38</v>
      </c>
      <c r="B31" s="1" t="s">
        <v>8</v>
      </c>
      <c r="C31" s="28">
        <f t="shared" ref="C31:C36" si="0">D31/$D$37</f>
        <v>0.5588197859053502</v>
      </c>
      <c r="D31" s="50">
        <v>398464.49999999988</v>
      </c>
      <c r="E31" s="78" t="s">
        <v>39</v>
      </c>
      <c r="F31" s="81"/>
      <c r="G31" s="81"/>
      <c r="H31" s="81"/>
      <c r="I31" s="81"/>
      <c r="J31" s="81"/>
      <c r="K31" s="79"/>
      <c r="L31" s="2"/>
      <c r="M31" s="2"/>
      <c r="N31" s="5"/>
    </row>
    <row r="32" spans="1:14" ht="15.75" thickBot="1" x14ac:dyDescent="0.3">
      <c r="A32" s="15" t="s">
        <v>40</v>
      </c>
      <c r="B32" s="16" t="s">
        <v>11</v>
      </c>
      <c r="C32" s="29">
        <f t="shared" si="0"/>
        <v>0</v>
      </c>
      <c r="D32" s="51">
        <v>0</v>
      </c>
      <c r="E32" s="17"/>
      <c r="F32" s="17"/>
      <c r="G32" s="17"/>
      <c r="H32" s="17"/>
      <c r="I32" s="17"/>
      <c r="J32" s="17"/>
      <c r="K32" s="17"/>
      <c r="L32" s="76" t="s">
        <v>12</v>
      </c>
      <c r="M32" s="77"/>
      <c r="N32" s="19"/>
    </row>
    <row r="33" spans="1:14" ht="15.75" thickBot="1" x14ac:dyDescent="0.3">
      <c r="A33" s="6">
        <v>11</v>
      </c>
      <c r="B33" s="7" t="s">
        <v>41</v>
      </c>
      <c r="C33" s="26">
        <f t="shared" si="0"/>
        <v>4.8383940385491276E-3</v>
      </c>
      <c r="D33" s="48">
        <v>3450</v>
      </c>
      <c r="E33" s="8"/>
      <c r="F33" s="8"/>
      <c r="G33" s="8"/>
      <c r="H33" s="8"/>
      <c r="I33" s="8"/>
      <c r="J33" s="8"/>
      <c r="K33" s="8"/>
      <c r="L33" s="8"/>
      <c r="M33" s="9" t="s">
        <v>42</v>
      </c>
      <c r="N33" s="10"/>
    </row>
    <row r="34" spans="1:14" ht="15.75" thickBot="1" x14ac:dyDescent="0.3">
      <c r="A34" s="6">
        <v>12</v>
      </c>
      <c r="B34" s="7" t="s">
        <v>43</v>
      </c>
      <c r="C34" s="26">
        <f t="shared" si="0"/>
        <v>6.0479925481864098E-3</v>
      </c>
      <c r="D34" s="48">
        <v>4312.5</v>
      </c>
      <c r="E34" s="8"/>
      <c r="F34" s="8"/>
      <c r="G34" s="8"/>
      <c r="H34" s="8"/>
      <c r="I34" s="8"/>
      <c r="J34" s="8"/>
      <c r="K34" s="8"/>
      <c r="L34" s="8"/>
      <c r="M34" s="31"/>
      <c r="N34" s="9" t="s">
        <v>44</v>
      </c>
    </row>
    <row r="35" spans="1:14" ht="15.75" thickBot="1" x14ac:dyDescent="0.3">
      <c r="A35" s="6">
        <v>13</v>
      </c>
      <c r="B35" s="7" t="s">
        <v>45</v>
      </c>
      <c r="C35" s="26">
        <f t="shared" si="0"/>
        <v>9.6767880770982553E-3</v>
      </c>
      <c r="D35" s="48">
        <v>6900</v>
      </c>
      <c r="E35" s="8"/>
      <c r="F35" s="8"/>
      <c r="G35" s="8"/>
      <c r="H35" s="8"/>
      <c r="I35" s="8"/>
      <c r="J35" s="8"/>
      <c r="K35" s="8"/>
      <c r="L35" s="8"/>
      <c r="M35" s="8"/>
      <c r="N35" s="20" t="s">
        <v>4</v>
      </c>
    </row>
    <row r="36" spans="1:14" ht="15.75" thickBot="1" x14ac:dyDescent="0.3">
      <c r="A36" s="6">
        <v>14</v>
      </c>
      <c r="B36" s="7" t="s">
        <v>53</v>
      </c>
      <c r="C36" s="26">
        <f t="shared" si="0"/>
        <v>3.0239962740932047E-2</v>
      </c>
      <c r="D36" s="48">
        <v>21562.5</v>
      </c>
      <c r="E36" s="8"/>
      <c r="F36" s="8"/>
      <c r="G36" s="82" t="s">
        <v>46</v>
      </c>
      <c r="H36" s="83"/>
      <c r="I36" s="83"/>
      <c r="J36" s="83"/>
      <c r="K36" s="83"/>
      <c r="L36" s="83"/>
      <c r="M36" s="83"/>
      <c r="N36" s="84"/>
    </row>
    <row r="37" spans="1:14" ht="15.75" thickBot="1" x14ac:dyDescent="0.3">
      <c r="A37" s="21"/>
      <c r="B37" s="33" t="s">
        <v>47</v>
      </c>
      <c r="C37" s="30">
        <f>SUM(C5:C36)</f>
        <v>0.99999999999999978</v>
      </c>
      <c r="D37" s="52">
        <f>SUM(D5:D36)</f>
        <v>713046.51347382599</v>
      </c>
      <c r="E37" s="85"/>
      <c r="F37" s="86"/>
      <c r="G37" s="86"/>
      <c r="H37" s="86"/>
      <c r="I37" s="86"/>
      <c r="J37" s="86"/>
      <c r="K37" s="86"/>
      <c r="L37" s="86"/>
      <c r="M37" s="86"/>
      <c r="N37" s="87"/>
    </row>
    <row r="38" spans="1:14" x14ac:dyDescent="0.25">
      <c r="A38" s="21"/>
      <c r="B38" s="22" t="s">
        <v>48</v>
      </c>
      <c r="C38" s="30"/>
      <c r="D38" s="25"/>
      <c r="E38" s="23">
        <v>0.1</v>
      </c>
      <c r="F38" s="88">
        <v>0.3</v>
      </c>
      <c r="G38" s="89"/>
      <c r="H38" s="90"/>
      <c r="I38" s="23">
        <v>0.1</v>
      </c>
      <c r="J38" s="23">
        <v>0.1</v>
      </c>
      <c r="K38" s="88">
        <v>0.3</v>
      </c>
      <c r="L38" s="89"/>
      <c r="M38" s="90"/>
      <c r="N38" s="40">
        <v>0.1</v>
      </c>
    </row>
    <row r="39" spans="1:14" x14ac:dyDescent="0.25">
      <c r="A39" s="34"/>
      <c r="B39" s="35" t="s">
        <v>49</v>
      </c>
      <c r="C39" s="36"/>
      <c r="D39" s="37"/>
      <c r="E39" s="38">
        <v>0.1</v>
      </c>
      <c r="F39" s="93">
        <v>0.4</v>
      </c>
      <c r="G39" s="94"/>
      <c r="H39" s="95"/>
      <c r="I39" s="38">
        <v>0.5</v>
      </c>
      <c r="J39" s="38">
        <v>0.6</v>
      </c>
      <c r="K39" s="93">
        <v>0.9</v>
      </c>
      <c r="L39" s="94"/>
      <c r="M39" s="95"/>
      <c r="N39" s="39">
        <v>1</v>
      </c>
    </row>
    <row r="40" spans="1:14" x14ac:dyDescent="0.25">
      <c r="A40" s="44"/>
      <c r="B40" s="45" t="s">
        <v>3</v>
      </c>
      <c r="C40" s="46"/>
      <c r="D40" s="46"/>
      <c r="E40" s="53">
        <f>D5</f>
        <v>4312.5</v>
      </c>
      <c r="F40" s="99">
        <f>D7+D8+D10+D11</f>
        <v>66689.082187499997</v>
      </c>
      <c r="G40" s="100"/>
      <c r="H40" s="101"/>
      <c r="I40" s="53">
        <f>D13+D14+D16+D17</f>
        <v>11793.436874999999</v>
      </c>
      <c r="J40" s="53">
        <f>D19+D22+D25+D28+D20+D23+D26+D29</f>
        <v>195561.99441132596</v>
      </c>
      <c r="K40" s="99">
        <f>D31+D32</f>
        <v>398464.49999999988</v>
      </c>
      <c r="L40" s="100"/>
      <c r="M40" s="101"/>
      <c r="N40" s="54">
        <f>D33+D34+D35+D36</f>
        <v>36225</v>
      </c>
    </row>
    <row r="41" spans="1:14" ht="15.75" thickBot="1" x14ac:dyDescent="0.3">
      <c r="A41" s="41"/>
      <c r="B41" s="42" t="s">
        <v>50</v>
      </c>
      <c r="C41" s="43"/>
      <c r="D41" s="43"/>
      <c r="E41" s="55">
        <f>D5</f>
        <v>4312.5</v>
      </c>
      <c r="F41" s="96">
        <f>E41+F40</f>
        <v>71001.582187499997</v>
      </c>
      <c r="G41" s="97"/>
      <c r="H41" s="98"/>
      <c r="I41" s="55">
        <f>F41+I40</f>
        <v>82795.019062499996</v>
      </c>
      <c r="J41" s="55">
        <f>I41+J40</f>
        <v>278357.01347382594</v>
      </c>
      <c r="K41" s="96">
        <f>J41+K40</f>
        <v>676821.51347382576</v>
      </c>
      <c r="L41" s="97"/>
      <c r="M41" s="98"/>
      <c r="N41" s="56">
        <f>K41+N40</f>
        <v>713046.51347382576</v>
      </c>
    </row>
    <row r="42" spans="1:14" ht="33" customHeight="1" x14ac:dyDescent="0.25"/>
    <row r="43" spans="1:14" ht="75" x14ac:dyDescent="0.25">
      <c r="B43" s="24" t="s">
        <v>51</v>
      </c>
      <c r="J43" s="91" t="s">
        <v>55</v>
      </c>
      <c r="K43" s="92"/>
      <c r="L43" s="92"/>
      <c r="M43" s="92"/>
    </row>
  </sheetData>
  <mergeCells count="44">
    <mergeCell ref="M3:M4"/>
    <mergeCell ref="N3:N4"/>
    <mergeCell ref="A1:N1"/>
    <mergeCell ref="A2:N2"/>
    <mergeCell ref="A3:A4"/>
    <mergeCell ref="B3:B4"/>
    <mergeCell ref="C3:C4"/>
    <mergeCell ref="D3:D4"/>
    <mergeCell ref="E3:E4"/>
    <mergeCell ref="F3:F4"/>
    <mergeCell ref="G3:G4"/>
    <mergeCell ref="H3:H4"/>
    <mergeCell ref="F15:I15"/>
    <mergeCell ref="I3:I4"/>
    <mergeCell ref="J3:J4"/>
    <mergeCell ref="K3:K4"/>
    <mergeCell ref="L3:L4"/>
    <mergeCell ref="F6:H6"/>
    <mergeCell ref="G8:H8"/>
    <mergeCell ref="F9:H9"/>
    <mergeCell ref="F12:I12"/>
    <mergeCell ref="F13:G13"/>
    <mergeCell ref="G36:N36"/>
    <mergeCell ref="F16:G16"/>
    <mergeCell ref="H18:J18"/>
    <mergeCell ref="G21:J21"/>
    <mergeCell ref="I23:J23"/>
    <mergeCell ref="G24:J24"/>
    <mergeCell ref="H26:J26"/>
    <mergeCell ref="G27:J27"/>
    <mergeCell ref="I29:J29"/>
    <mergeCell ref="E30:M30"/>
    <mergeCell ref="E31:K31"/>
    <mergeCell ref="L32:M32"/>
    <mergeCell ref="F41:H41"/>
    <mergeCell ref="K41:M41"/>
    <mergeCell ref="J43:M43"/>
    <mergeCell ref="E37:N37"/>
    <mergeCell ref="F38:H38"/>
    <mergeCell ref="K38:M38"/>
    <mergeCell ref="F39:H39"/>
    <mergeCell ref="K39:M39"/>
    <mergeCell ref="F40:H40"/>
    <mergeCell ref="K40:M40"/>
  </mergeCells>
  <pageMargins left="0.7" right="0.7" top="0.75" bottom="0.75" header="0.3" footer="0.3"/>
  <pageSetup paperSize="9" scale="6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VERTIV COM DESCONTO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2018-05-15T17:08:33Z</dcterms:modified>
  <cp:category/>
  <cp:contentStatus/>
</cp:coreProperties>
</file>